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6720" windowHeight="1302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<sst xmlns="http://schemas.openxmlformats.org/spreadsheetml/2006/main" count="186" uniqueCount="59">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</sst>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376256"/>
        <c:axId val="131377792"/>
      </c:barChart>
      <c:catAx>
        <c:axId val="1313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7792"/>
        <c:crosses val="autoZero"/>
        <c:auto val="1"/>
        <c:lblAlgn val="ctr"/>
        <c:lblOffset val="100"/>
        <c:noMultiLvlLbl val="0"/>
      </c:catAx>
      <c:valAx>
        <c:axId val="1313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416448"/>
        <c:axId val="131417984"/>
      </c:barChart>
      <c:catAx>
        <c:axId val="1314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17984"/>
        <c:crosses val="autoZero"/>
        <c:auto val="1"/>
        <c:lblAlgn val="ctr"/>
        <c:lblOffset val="100"/>
        <c:noMultiLvlLbl val="0"/>
      </c:catAx>
      <c:valAx>
        <c:axId val="1314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435904"/>
        <c:axId val="131445888"/>
      </c:barChart>
      <c:catAx>
        <c:axId val="1314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45888"/>
        <c:crosses val="autoZero"/>
        <c:auto val="1"/>
        <c:lblAlgn val="ctr"/>
        <c:lblOffset val="100"/>
        <c:noMultiLvlLbl val="0"/>
      </c:catAx>
      <c:valAx>
        <c:axId val="1314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545728"/>
        <c:axId val="131559808"/>
      </c:barChart>
      <c:catAx>
        <c:axId val="1315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59808"/>
        <c:crosses val="autoZero"/>
        <c:auto val="1"/>
        <c:lblAlgn val="ctr"/>
        <c:lblOffset val="100"/>
        <c:noMultiLvlLbl val="0"/>
      </c:catAx>
      <c:valAx>
        <c:axId val="1315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4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K59" sqref="K59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4" t="str">
        <f>'Demand Input'!C8</f>
        <v>Providenc e Water Supply Board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22</v>
      </c>
      <c r="C38" s="11"/>
      <c r="D38" s="65" t="s">
        <v>13</v>
      </c>
      <c r="E38" s="65"/>
      <c r="F38" s="28"/>
      <c r="G38" s="65" t="s">
        <v>50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2" t="s">
        <v>23</v>
      </c>
      <c r="B50" s="62"/>
      <c r="C50" s="62"/>
      <c r="D50" s="62"/>
      <c r="E50" s="62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50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50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50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50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tabSelected="1" view="pageBreakPreview" zoomScaleNormal="100" zoomScaleSheetLayoutView="100" workbookViewId="0">
      <selection activeCell="J25" sqref="J25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11" width="18.28515625" style="8" customWidth="1"/>
    <col min="12" max="16384" width="9.140625" style="8"/>
  </cols>
  <sheetData>
    <row r="1" spans="1:71" ht="15" customHeight="1" x14ac:dyDescent="0.25">
      <c r="A1" s="71" t="s">
        <v>21</v>
      </c>
      <c r="B1" s="72"/>
      <c r="C1" s="72"/>
      <c r="D1" s="72"/>
      <c r="E1" s="72"/>
      <c r="F1" s="72"/>
      <c r="G1" s="72"/>
      <c r="H1" s="7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2"/>
      <c r="B2" s="72"/>
      <c r="C2" s="72"/>
      <c r="D2" s="72"/>
      <c r="E2" s="72"/>
      <c r="F2" s="72"/>
      <c r="G2" s="72"/>
      <c r="H2" s="7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2"/>
      <c r="B3" s="72"/>
      <c r="C3" s="72"/>
      <c r="D3" s="72"/>
      <c r="E3" s="72"/>
      <c r="F3" s="72"/>
      <c r="G3" s="72"/>
      <c r="H3" s="7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2"/>
      <c r="B4" s="72"/>
      <c r="C4" s="72"/>
      <c r="D4" s="72"/>
      <c r="E4" s="72"/>
      <c r="F4" s="72"/>
      <c r="G4" s="72"/>
      <c r="H4" s="72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3" t="str">
        <f>C8</f>
        <v>Providenc e Water Supply Board</v>
      </c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3"/>
      <c r="D6" s="73"/>
      <c r="E6" s="73"/>
      <c r="F6" s="73"/>
      <c r="G6" s="73"/>
      <c r="H6" s="7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5" t="s">
        <v>48</v>
      </c>
      <c r="D8" s="75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5" t="s">
        <v>49</v>
      </c>
      <c r="D9" s="75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5" t="s">
        <v>47</v>
      </c>
      <c r="D10" s="75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70"/>
      <c r="C12" s="70"/>
      <c r="D12" s="70"/>
      <c r="E12" s="70"/>
      <c r="F12" s="70"/>
      <c r="G12" s="70"/>
      <c r="H12" s="70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4" t="str">
        <f>"Input Customer Demand ("&amp;C9&amp;")"</f>
        <v>Input Customer Demand (Ccf)</v>
      </c>
      <c r="C14" s="74"/>
      <c r="D14" s="74"/>
      <c r="E14" s="74"/>
      <c r="F14" s="74"/>
      <c r="G14" s="74"/>
      <c r="H14" s="7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8" t="s">
        <v>16</v>
      </c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7" t="s">
        <v>17</v>
      </c>
      <c r="C16" s="67"/>
      <c r="D16" s="67"/>
      <c r="E16" s="36"/>
      <c r="F16" s="67" t="s">
        <v>55</v>
      </c>
      <c r="G16" s="67"/>
      <c r="H16" s="67"/>
      <c r="I16" s="67" t="s">
        <v>56</v>
      </c>
      <c r="J16" s="67"/>
      <c r="K16" s="67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54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/>
      <c r="J22" s="20"/>
      <c r="K22" s="2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52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53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5" customHeight="1" x14ac:dyDescent="0.25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500000000000002" customHeight="1" x14ac:dyDescent="0.25">
      <c r="A31" s="36"/>
      <c r="B31" s="69"/>
      <c r="C31" s="69"/>
      <c r="D31" s="69"/>
      <c r="E31" s="69"/>
      <c r="F31" s="69"/>
      <c r="G31" s="69"/>
      <c r="H31" s="69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4" t="str">
        <f>"Input Water Produced ("&amp;C10&amp;")"</f>
        <v>Input Water Produced (MGD)</v>
      </c>
      <c r="C33" s="74"/>
      <c r="D33" s="74"/>
      <c r="E33" s="74"/>
      <c r="F33" s="74"/>
      <c r="G33" s="74"/>
      <c r="H33" s="7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8" t="s">
        <v>20</v>
      </c>
      <c r="C34" s="68"/>
      <c r="D34" s="68"/>
      <c r="E34" s="68"/>
      <c r="F34" s="68"/>
      <c r="G34" s="68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4"/>
      <c r="C35" s="38" t="s">
        <v>3</v>
      </c>
      <c r="D35" s="39" t="s">
        <v>17</v>
      </c>
      <c r="E35" s="40"/>
      <c r="F35" s="39" t="s">
        <v>55</v>
      </c>
      <c r="G35" s="39" t="s">
        <v>56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1" t="s">
        <v>54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41" t="s">
        <v>2</v>
      </c>
      <c r="D40" s="54">
        <v>57.16</v>
      </c>
      <c r="E40" s="42"/>
      <c r="F40" s="54">
        <v>57.41</v>
      </c>
      <c r="G40" s="5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/>
      <c r="C41" s="41" t="s">
        <v>11</v>
      </c>
      <c r="D41" s="54">
        <v>66.11</v>
      </c>
      <c r="E41" s="42"/>
      <c r="F41" s="54">
        <v>77.05</v>
      </c>
      <c r="G41" s="5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/>
      <c r="C44" s="56" t="s">
        <v>50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/>
      <c r="C45" s="41" t="s">
        <v>51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7"/>
      <c r="B46" s="34"/>
      <c r="C46" s="41" t="s">
        <v>52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7"/>
      <c r="B47" s="34"/>
      <c r="C47" s="41" t="s">
        <v>53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90" zoomScaleNormal="100" zoomScaleSheetLayoutView="90" workbookViewId="0">
      <selection activeCell="L38" sqref="L3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5" t="s">
        <v>25</v>
      </c>
      <c r="C3" s="34"/>
      <c r="D3" s="34"/>
      <c r="E3" s="34"/>
      <c r="F3" s="34"/>
      <c r="G3" s="60" t="s">
        <v>57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.75" x14ac:dyDescent="0.3">
      <c r="A4" s="34"/>
      <c r="B4" s="34"/>
      <c r="C4" s="34"/>
      <c r="D4" s="34"/>
      <c r="E4" s="34"/>
      <c r="F4" s="34"/>
      <c r="G4" s="60" t="s">
        <v>58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10</v>
      </c>
      <c r="E8" s="26">
        <v>4369825.47</v>
      </c>
      <c r="G8" s="26">
        <v>1088648.45</v>
      </c>
      <c r="H8" s="50"/>
      <c r="I8" s="48">
        <v>396899.83</v>
      </c>
      <c r="K8" s="26">
        <v>910560.05</v>
      </c>
      <c r="M8" s="26">
        <v>1901767.82</v>
      </c>
      <c r="O8" s="26">
        <f>SUM(E8,G8,I8,K8,M8)</f>
        <v>8667701.6199999992</v>
      </c>
      <c r="P8" s="8"/>
      <c r="V8" s="31"/>
      <c r="W8" s="31"/>
      <c r="X8" s="31"/>
      <c r="Y8" s="31"/>
      <c r="Z8" s="31"/>
    </row>
    <row r="9" spans="1:26" x14ac:dyDescent="0.25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9</v>
      </c>
      <c r="E12" s="26">
        <v>4700212.55</v>
      </c>
      <c r="G12" s="26">
        <v>682354.8</v>
      </c>
      <c r="H12" s="50"/>
      <c r="I12" s="48">
        <v>1098656.33</v>
      </c>
      <c r="K12" s="26">
        <v>309940.56</v>
      </c>
      <c r="M12" s="26">
        <v>1990919.97</v>
      </c>
      <c r="O12" s="26">
        <f>SUM(E12,G12,I12,K12,M12)</f>
        <v>8782084.209999999</v>
      </c>
      <c r="P12" s="8"/>
      <c r="V12" s="31"/>
      <c r="W12" s="31"/>
      <c r="X12" s="31"/>
      <c r="Y12" s="31"/>
      <c r="Z12" s="31"/>
    </row>
    <row r="13" spans="1:26" x14ac:dyDescent="0.25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10</v>
      </c>
      <c r="E16" s="26">
        <v>4423078.18</v>
      </c>
      <c r="G16" s="26">
        <v>881697.22</v>
      </c>
      <c r="H16" s="50">
        <v>430530.69</v>
      </c>
      <c r="I16" s="48">
        <v>431518.25</v>
      </c>
      <c r="K16" s="26">
        <v>356555.02</v>
      </c>
      <c r="M16" s="26">
        <v>1227515.52</v>
      </c>
      <c r="O16" s="26">
        <f>SUM(E16,G16,I16,K16,M16)</f>
        <v>7320364.1899999995</v>
      </c>
      <c r="P16" s="8"/>
      <c r="V16" s="31"/>
      <c r="W16" s="31"/>
      <c r="X16" s="31"/>
      <c r="Y16" s="31"/>
      <c r="Z16" s="31"/>
    </row>
    <row r="17" spans="1:26" x14ac:dyDescent="0.25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9</v>
      </c>
      <c r="E20" s="26">
        <v>4597577.96</v>
      </c>
      <c r="G20" s="26">
        <v>802000.63</v>
      </c>
      <c r="H20" s="50">
        <v>430530.69</v>
      </c>
      <c r="I20" s="48">
        <v>462287.4</v>
      </c>
      <c r="K20" s="26">
        <v>341754.73</v>
      </c>
      <c r="M20" s="26">
        <v>1035291.49</v>
      </c>
      <c r="O20" s="26">
        <f>SUM(E20,G20,I20,K20,M20)</f>
        <v>7238912.2100000009</v>
      </c>
      <c r="P20" s="8"/>
      <c r="V20" s="31"/>
      <c r="W20" s="31"/>
      <c r="X20" s="31"/>
      <c r="Y20" s="31"/>
      <c r="Z20" s="31"/>
    </row>
    <row r="21" spans="1:26" x14ac:dyDescent="0.25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10</v>
      </c>
      <c r="D50" s="25"/>
      <c r="E50" s="26">
        <v>5656476.8499999996</v>
      </c>
      <c r="F50" s="25"/>
      <c r="G50" s="24" t="s">
        <v>9</v>
      </c>
      <c r="H50" s="49"/>
      <c r="I50" s="49"/>
      <c r="J50" s="25"/>
      <c r="K50" s="26">
        <v>6258206.4699999997</v>
      </c>
      <c r="M50" s="31"/>
      <c r="N50" s="31"/>
      <c r="O50" s="31"/>
      <c r="V50" s="31"/>
      <c r="W50" s="31"/>
      <c r="X50" s="31"/>
    </row>
    <row r="51" spans="1:24" x14ac:dyDescent="0.25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10</v>
      </c>
      <c r="D55" s="25"/>
      <c r="E55" s="26">
        <v>5138197.8099999996</v>
      </c>
      <c r="F55" s="25"/>
      <c r="G55" s="24" t="s">
        <v>9</v>
      </c>
      <c r="H55" s="49"/>
      <c r="I55" s="49"/>
      <c r="J55" s="25"/>
      <c r="K55" s="26">
        <v>4753047.8499999996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2021-05-10T14:58:30Z</dcterms:modified>
</cp:coreProperties>
</file>