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75" yWindow="-16320" windowWidth="6720" windowHeight="13020" activeTab="1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Input'!$A$1:$K$48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<sst xmlns="http://schemas.openxmlformats.org/spreadsheetml/2006/main" count="186" uniqueCount="59">
  <si>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</si>
  <si>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</si>
  <si>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</si>
  <si>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</si>
  <si>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</si>
  <si>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</si>
  <si>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</si>
  <si>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</si>
  <si>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</si>
  <si>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</si>
  <si>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</si>
  <si>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</si>
  <si>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</si>
  <si>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</si>
  <si>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</si>
  <si>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</si>
  <si>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</si>
  <si>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</si>
  <si>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</si>
  <si>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</si>
  <si>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</si>
  <si>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</si>
  <si>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</si>
  <si>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</si>
  <si>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</si>
  <si>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</si>
  <si>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</si>
  <si>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</si>
  <si>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</si>
  <si>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</si>
  <si>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</si>
  <si>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</si>
  <si>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</si>
  <si>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</si>
  <si>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</si>
  <si>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</si>
  <si>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</si>
  <si>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</si>
  <si>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</si>
  <si>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</si>
  <si>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</si>
  <si>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</si>
  <si>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</si>
  <si>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</si>
  <si>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</si>
  <si>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</si>
  <si>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</si>
  <si>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</si>
  <si>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Providenc e Water Supply Board</t>
  </si>
  <si>
    <t>Ccf</t>
  </si>
  <si>
    <t>September</t>
  </si>
  <si>
    <t>October</t>
  </si>
  <si>
    <t>November</t>
  </si>
  <si>
    <t>December</t>
  </si>
  <si>
    <t>January</t>
  </si>
  <si>
    <t>Prior Year (2020)</t>
  </si>
  <si>
    <t>Current Year (2021)</t>
  </si>
  <si>
    <t xml:space="preserve">Note: On March 1, 2021, PW took over the 1900 Town of Johnston Water District </t>
  </si>
  <si>
    <t>customers along with the Town's aged recevables totaling approximately $680,000.00.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</si>
</sst>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376256"/>
        <c:axId val="131377792"/>
      </c:barChart>
      <c:catAx>
        <c:axId val="1313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77792"/>
        <c:crosses val="autoZero"/>
        <c:auto val="1"/>
        <c:lblAlgn val="ctr"/>
        <c:lblOffset val="100"/>
        <c:noMultiLvlLbl val="0"/>
      </c:catAx>
      <c:valAx>
        <c:axId val="13137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7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416448"/>
        <c:axId val="131417984"/>
      </c:barChart>
      <c:catAx>
        <c:axId val="1314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17984"/>
        <c:crosses val="autoZero"/>
        <c:auto val="1"/>
        <c:lblAlgn val="ctr"/>
        <c:lblOffset val="100"/>
        <c:noMultiLvlLbl val="0"/>
      </c:catAx>
      <c:valAx>
        <c:axId val="13141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1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435904"/>
        <c:axId val="131445888"/>
      </c:barChart>
      <c:catAx>
        <c:axId val="1314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45888"/>
        <c:crosses val="autoZero"/>
        <c:auto val="1"/>
        <c:lblAlgn val="ctr"/>
        <c:lblOffset val="100"/>
        <c:noMultiLvlLbl val="0"/>
      </c:catAx>
      <c:valAx>
        <c:axId val="13144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3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545728"/>
        <c:axId val="131559808"/>
      </c:barChart>
      <c:catAx>
        <c:axId val="13154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59808"/>
        <c:crosses val="autoZero"/>
        <c:auto val="1"/>
        <c:lblAlgn val="ctr"/>
        <c:lblOffset val="100"/>
        <c:noMultiLvlLbl val="0"/>
      </c:catAx>
      <c:valAx>
        <c:axId val="13155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4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view="pageBreakPreview" zoomScale="60" zoomScaleNormal="90" workbookViewId="0">
      <selection activeCell="K59" sqref="K59"/>
    </sheetView>
  </sheetViews>
  <sheetFormatPr defaultRowHeight="15" x14ac:dyDescent="0.25"/>
  <cols>
    <col min="1" max="1" width="3.140625" customWidth="1"/>
    <col min="2" max="2" width="17.7109375" bestFit="1" customWidth="1"/>
    <col min="3" max="3" width="12.7109375" customWidth="1"/>
    <col min="4" max="4" width="16.28515625" bestFit="1" customWidth="1"/>
    <col min="5" max="5" width="11.140625" style="9" bestFit="1" customWidth="1"/>
    <col min="6" max="6" width="1" style="9" customWidth="1"/>
    <col min="7" max="7" width="11.42578125" bestFit="1" customWidth="1"/>
    <col min="8" max="8" width="11.140625" style="9" bestFit="1" customWidth="1"/>
    <col min="9" max="9" width="1" style="9" customWidth="1"/>
    <col min="10" max="10" width="11.140625" bestFit="1" customWidth="1"/>
    <col min="11" max="11" width="11.140625" style="9" bestFit="1" customWidth="1"/>
    <col min="12" max="12" width="1" style="9" customWidth="1"/>
    <col min="13" max="13" width="11.140625" bestFit="1" customWidth="1"/>
    <col min="14" max="14" width="11.140625" style="9" bestFit="1" customWidth="1"/>
    <col min="15" max="15" width="1" style="9" customWidth="1"/>
    <col min="16" max="16" width="11.140625" bestFit="1" customWidth="1"/>
    <col min="17" max="17" width="11.42578125" style="9" bestFit="1" customWidth="1"/>
    <col min="18" max="18" width="1" style="9" customWidth="1"/>
    <col min="19" max="19" width="11.42578125" bestFit="1" customWidth="1"/>
    <col min="20" max="20" width="10.85546875" style="9" bestFit="1" customWidth="1"/>
    <col min="21" max="21" width="1" style="9" customWidth="1"/>
    <col min="22" max="22" width="11.42578125" bestFit="1" customWidth="1"/>
    <col min="23" max="23" width="11.140625" bestFit="1" customWidth="1"/>
    <col min="24" max="24" width="4.7109375" customWidth="1"/>
  </cols>
  <sheetData>
    <row r="1" spans="1:55" ht="65.45" customHeight="1" x14ac:dyDescent="1.100000000000000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47"/>
      <c r="Z1" s="47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4" t="str">
        <f>'Demand Input'!C8</f>
        <v>Providenc e Water Supply Board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22</v>
      </c>
      <c r="C31" s="11"/>
      <c r="D31" s="65" t="s">
        <v>8</v>
      </c>
      <c r="E31" s="65"/>
      <c r="F31" s="16"/>
      <c r="G31" s="65" t="s">
        <v>9</v>
      </c>
      <c r="H31" s="65"/>
      <c r="I31" s="16"/>
      <c r="J31" s="65" t="s">
        <v>10</v>
      </c>
      <c r="K31" s="65"/>
      <c r="L31" s="16"/>
      <c r="M31" s="65" t="s">
        <v>2</v>
      </c>
      <c r="N31" s="65"/>
      <c r="O31" s="16"/>
      <c r="P31" s="65" t="s">
        <v>11</v>
      </c>
      <c r="Q31" s="65"/>
      <c r="R31" s="16"/>
      <c r="S31" s="65" t="s">
        <v>12</v>
      </c>
      <c r="T31" s="65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13" t="s">
        <v>22</v>
      </c>
      <c r="C38" s="11"/>
      <c r="D38" s="65" t="s">
        <v>13</v>
      </c>
      <c r="E38" s="65"/>
      <c r="F38" s="28"/>
      <c r="G38" s="65" t="s">
        <v>50</v>
      </c>
      <c r="H38" s="6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25">
      <c r="V49"/>
      <c r="W49"/>
      <c r="X49"/>
    </row>
    <row r="50" spans="1:24" s="9" customFormat="1" x14ac:dyDescent="0.25">
      <c r="A50" s="62" t="s">
        <v>23</v>
      </c>
      <c r="B50" s="62"/>
      <c r="C50" s="62"/>
      <c r="D50" s="62"/>
      <c r="E50" s="62"/>
      <c r="V50"/>
      <c r="W50"/>
      <c r="X50"/>
    </row>
    <row r="51" spans="1:24" s="9" customFormat="1" x14ac:dyDescent="0.25">
      <c r="A51" s="23"/>
      <c r="B51" s="23"/>
      <c r="C51" s="23"/>
      <c r="D51" s="23"/>
      <c r="E51" s="23"/>
      <c r="V51"/>
      <c r="W51"/>
      <c r="X51"/>
    </row>
    <row r="52" spans="1:24" x14ac:dyDescent="0.25">
      <c r="A52" s="7" t="str">
        <f>"Water Produced ("&amp;'Demand Input'!$C$10&amp;")"</f>
        <v>Water Produced (MGD)</v>
      </c>
    </row>
    <row r="53" spans="1:24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25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25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25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25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25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25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25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25">
      <c r="A61" s="1" t="s">
        <v>50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25">
      <c r="A63" s="7" t="str">
        <f>"Residential Demand ("&amp;'Demand Input'!$C$9&amp;")"</f>
        <v>Residential Demand (Ccf)</v>
      </c>
    </row>
    <row r="64" spans="1:24" x14ac:dyDescent="0.25">
      <c r="A64" s="2" t="s">
        <v>3</v>
      </c>
      <c r="B64" s="3" t="s">
        <v>0</v>
      </c>
      <c r="C64" s="3" t="s">
        <v>1</v>
      </c>
    </row>
    <row r="65" spans="1:21" x14ac:dyDescent="0.25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50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25">
      <c r="A74" s="7" t="str">
        <f>"Non-Residential Demand ("&amp;'Demand Input'!$C$9&amp;")"</f>
        <v>Non-Residential Demand (Ccf)</v>
      </c>
    </row>
    <row r="75" spans="1:21" x14ac:dyDescent="0.25">
      <c r="A75" s="2" t="s">
        <v>3</v>
      </c>
      <c r="B75" s="3" t="s">
        <v>0</v>
      </c>
      <c r="C75" s="3" t="s">
        <v>1</v>
      </c>
    </row>
    <row r="76" spans="1:21" x14ac:dyDescent="0.25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25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50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25">
      <c r="A85" s="7" t="str">
        <f>"Wholesale Demand ("&amp;'Demand Input'!$C$9&amp;")"</f>
        <v>Wholesale Demand (Ccf)</v>
      </c>
    </row>
    <row r="86" spans="1:21" x14ac:dyDescent="0.25">
      <c r="A86" s="2" t="s">
        <v>3</v>
      </c>
      <c r="B86" s="3" t="s">
        <v>0</v>
      </c>
      <c r="C86" s="3" t="s">
        <v>1</v>
      </c>
    </row>
    <row r="87" spans="1:21" x14ac:dyDescent="0.25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25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25">
      <c r="A94" s="1" t="s">
        <v>50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6"/>
  <sheetViews>
    <sheetView showGridLines="0" tabSelected="1" view="pageBreakPreview" zoomScaleNormal="100" zoomScaleSheetLayoutView="100" workbookViewId="0">
      <selection activeCell="J25" sqref="J25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11" width="18.28515625" style="8" customWidth="1"/>
    <col min="12" max="16384" width="9.140625" style="8"/>
  </cols>
  <sheetData>
    <row r="1" spans="1:71" ht="15" customHeight="1" x14ac:dyDescent="0.25">
      <c r="A1" s="71" t="s">
        <v>21</v>
      </c>
      <c r="B1" s="72"/>
      <c r="C1" s="72"/>
      <c r="D1" s="72"/>
      <c r="E1" s="72"/>
      <c r="F1" s="72"/>
      <c r="G1" s="72"/>
      <c r="H1" s="7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72"/>
      <c r="B2" s="72"/>
      <c r="C2" s="72"/>
      <c r="D2" s="72"/>
      <c r="E2" s="72"/>
      <c r="F2" s="72"/>
      <c r="G2" s="72"/>
      <c r="H2" s="7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72"/>
      <c r="B3" s="72"/>
      <c r="C3" s="72"/>
      <c r="D3" s="72"/>
      <c r="E3" s="72"/>
      <c r="F3" s="72"/>
      <c r="G3" s="72"/>
      <c r="H3" s="7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72"/>
      <c r="B4" s="72"/>
      <c r="C4" s="72"/>
      <c r="D4" s="72"/>
      <c r="E4" s="72"/>
      <c r="F4" s="72"/>
      <c r="G4" s="72"/>
      <c r="H4" s="72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3" t="str">
        <f>C8</f>
        <v>Providenc e Water Supply Board</v>
      </c>
      <c r="D5" s="73"/>
      <c r="E5" s="73"/>
      <c r="F5" s="73"/>
      <c r="G5" s="73"/>
      <c r="H5" s="7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3"/>
      <c r="D6" s="73"/>
      <c r="E6" s="73"/>
      <c r="F6" s="73"/>
      <c r="G6" s="73"/>
      <c r="H6" s="7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19</v>
      </c>
      <c r="C8" s="75" t="s">
        <v>48</v>
      </c>
      <c r="D8" s="75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15</v>
      </c>
      <c r="C9" s="75" t="s">
        <v>49</v>
      </c>
      <c r="D9" s="75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18</v>
      </c>
      <c r="C10" s="75" t="s">
        <v>47</v>
      </c>
      <c r="D10" s="75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500000000000002" customHeight="1" x14ac:dyDescent="0.25">
      <c r="A12" s="36"/>
      <c r="B12" s="70"/>
      <c r="C12" s="70"/>
      <c r="D12" s="70"/>
      <c r="E12" s="70"/>
      <c r="F12" s="70"/>
      <c r="G12" s="70"/>
      <c r="H12" s="70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4" t="str">
        <f>"Input Customer Demand ("&amp;C9&amp;")"</f>
        <v>Input Customer Demand (Ccf)</v>
      </c>
      <c r="C14" s="74"/>
      <c r="D14" s="74"/>
      <c r="E14" s="74"/>
      <c r="F14" s="74"/>
      <c r="G14" s="74"/>
      <c r="H14" s="7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68" t="s">
        <v>16</v>
      </c>
      <c r="C15" s="68"/>
      <c r="D15" s="68"/>
      <c r="E15" s="68"/>
      <c r="F15" s="68"/>
      <c r="G15" s="68"/>
      <c r="H15" s="68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7" t="s">
        <v>17</v>
      </c>
      <c r="C16" s="67"/>
      <c r="D16" s="67"/>
      <c r="E16" s="36"/>
      <c r="F16" s="67" t="s">
        <v>55</v>
      </c>
      <c r="G16" s="67"/>
      <c r="H16" s="67"/>
      <c r="I16" s="67" t="s">
        <v>56</v>
      </c>
      <c r="J16" s="67"/>
      <c r="K16" s="67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54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/>
      <c r="J22" s="20"/>
      <c r="K22" s="2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/>
      <c r="J23" s="20"/>
      <c r="K23" s="2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/>
      <c r="J24" s="20"/>
      <c r="K24" s="2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/>
      <c r="J25" s="20"/>
      <c r="K25" s="2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50</v>
      </c>
      <c r="B26" s="58">
        <v>769938</v>
      </c>
      <c r="C26" s="58">
        <v>390084</v>
      </c>
      <c r="D26" s="58">
        <v>1117474</v>
      </c>
      <c r="E26" s="21"/>
      <c r="F26" s="58">
        <v>816948.37</v>
      </c>
      <c r="G26" s="58">
        <v>337663.69</v>
      </c>
      <c r="H26" s="58">
        <v>1450543.6</v>
      </c>
      <c r="I26" s="58"/>
      <c r="J26" s="58"/>
      <c r="K26" s="5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51</v>
      </c>
      <c r="B27" s="58">
        <v>717514.6</v>
      </c>
      <c r="C27" s="58">
        <v>383327.3</v>
      </c>
      <c r="D27" s="58">
        <v>990426.03</v>
      </c>
      <c r="E27" s="21"/>
      <c r="F27" s="58">
        <v>773312.4</v>
      </c>
      <c r="G27" s="58">
        <v>324650.3</v>
      </c>
      <c r="H27" s="58">
        <v>1116227.04</v>
      </c>
      <c r="I27" s="58"/>
      <c r="J27" s="58"/>
      <c r="K27" s="5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52</v>
      </c>
      <c r="B28" s="58">
        <v>588183.25</v>
      </c>
      <c r="C28" s="58">
        <v>324087.34999999998</v>
      </c>
      <c r="D28" s="58">
        <v>652853.28</v>
      </c>
      <c r="E28" s="21"/>
      <c r="F28" s="58">
        <v>665154.3899999999</v>
      </c>
      <c r="G28" s="58">
        <v>294139.772</v>
      </c>
      <c r="H28" s="58">
        <v>661806.84</v>
      </c>
      <c r="I28" s="58"/>
      <c r="J28" s="58"/>
      <c r="K28" s="5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53</v>
      </c>
      <c r="B29" s="58">
        <v>560340.91999999993</v>
      </c>
      <c r="C29" s="58">
        <v>285257.58999999997</v>
      </c>
      <c r="D29" s="58">
        <v>738894.49</v>
      </c>
      <c r="E29" s="21"/>
      <c r="F29" s="58">
        <v>580676.35199999996</v>
      </c>
      <c r="G29" s="58">
        <v>247224.83</v>
      </c>
      <c r="H29" s="58">
        <v>693308.35400000005</v>
      </c>
      <c r="I29" s="58"/>
      <c r="J29" s="58"/>
      <c r="K29" s="5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5" customHeight="1" x14ac:dyDescent="0.25">
      <c r="A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500000000000002" customHeight="1" x14ac:dyDescent="0.25">
      <c r="A31" s="36"/>
      <c r="B31" s="69"/>
      <c r="C31" s="69"/>
      <c r="D31" s="69"/>
      <c r="E31" s="69"/>
      <c r="F31" s="69"/>
      <c r="G31" s="69"/>
      <c r="H31" s="69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4" t="str">
        <f>"Input Water Produced ("&amp;C10&amp;")"</f>
        <v>Input Water Produced (MGD)</v>
      </c>
      <c r="C33" s="74"/>
      <c r="D33" s="74"/>
      <c r="E33" s="74"/>
      <c r="F33" s="74"/>
      <c r="G33" s="74"/>
      <c r="H33" s="7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68" t="s">
        <v>20</v>
      </c>
      <c r="C34" s="68"/>
      <c r="D34" s="68"/>
      <c r="E34" s="68"/>
      <c r="F34" s="68"/>
      <c r="G34" s="68"/>
      <c r="H34" s="68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4"/>
      <c r="C35" s="38" t="s">
        <v>3</v>
      </c>
      <c r="D35" s="39" t="s">
        <v>17</v>
      </c>
      <c r="E35" s="40"/>
      <c r="F35" s="39" t="s">
        <v>55</v>
      </c>
      <c r="G35" s="39" t="s">
        <v>56</v>
      </c>
      <c r="H35" s="34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/>
      <c r="C36" s="41" t="s">
        <v>54</v>
      </c>
      <c r="D36" s="54">
        <v>47.76</v>
      </c>
      <c r="E36" s="42"/>
      <c r="F36" s="54">
        <v>49.77</v>
      </c>
      <c r="G36" s="54">
        <v>46.27</v>
      </c>
      <c r="H36" s="34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/>
      <c r="C37" s="41" t="s">
        <v>8</v>
      </c>
      <c r="D37" s="54">
        <v>50.84</v>
      </c>
      <c r="E37" s="42"/>
      <c r="F37" s="54">
        <v>50.11</v>
      </c>
      <c r="G37" s="54">
        <v>47.36</v>
      </c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/>
      <c r="C38" s="41" t="s">
        <v>9</v>
      </c>
      <c r="D38" s="54">
        <v>51.85</v>
      </c>
      <c r="E38" s="42"/>
      <c r="F38" s="54">
        <v>52.27</v>
      </c>
      <c r="G38" s="54">
        <v>46.91</v>
      </c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/>
      <c r="C39" s="41" t="s">
        <v>10</v>
      </c>
      <c r="D39" s="54">
        <v>52.78</v>
      </c>
      <c r="E39" s="42"/>
      <c r="F39" s="54">
        <v>49.07</v>
      </c>
      <c r="G39" s="54">
        <v>51.2</v>
      </c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/>
      <c r="C40" s="41" t="s">
        <v>2</v>
      </c>
      <c r="D40" s="54">
        <v>57.16</v>
      </c>
      <c r="E40" s="42"/>
      <c r="F40" s="54">
        <v>57.41</v>
      </c>
      <c r="G40" s="54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/>
      <c r="C41" s="41" t="s">
        <v>11</v>
      </c>
      <c r="D41" s="54">
        <v>66.11</v>
      </c>
      <c r="E41" s="42"/>
      <c r="F41" s="54">
        <v>77.05</v>
      </c>
      <c r="G41" s="5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/>
      <c r="C42" s="41" t="s">
        <v>12</v>
      </c>
      <c r="D42" s="54">
        <v>79.53</v>
      </c>
      <c r="E42" s="42"/>
      <c r="F42" s="54">
        <v>80.48</v>
      </c>
      <c r="G42" s="5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/>
      <c r="C43" s="41" t="s">
        <v>13</v>
      </c>
      <c r="D43" s="54">
        <v>77.55</v>
      </c>
      <c r="E43" s="42"/>
      <c r="F43" s="54">
        <v>79.290000000000006</v>
      </c>
      <c r="G43" s="5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/>
      <c r="C44" s="56" t="s">
        <v>50</v>
      </c>
      <c r="D44" s="57">
        <v>69.930000000000007</v>
      </c>
      <c r="E44" s="28"/>
      <c r="F44" s="57">
        <v>71.41</v>
      </c>
      <c r="G44" s="57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/>
      <c r="C45" s="41" t="s">
        <v>51</v>
      </c>
      <c r="D45" s="59">
        <v>58.57</v>
      </c>
      <c r="E45" s="28"/>
      <c r="F45" s="59">
        <v>54.66</v>
      </c>
      <c r="G45" s="59"/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7"/>
      <c r="B46" s="34"/>
      <c r="C46" s="41" t="s">
        <v>52</v>
      </c>
      <c r="D46" s="59">
        <v>51.34</v>
      </c>
      <c r="E46" s="28"/>
      <c r="F46" s="59">
        <v>47.44</v>
      </c>
      <c r="G46" s="59"/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7"/>
      <c r="B47" s="34"/>
      <c r="C47" s="41" t="s">
        <v>53</v>
      </c>
      <c r="D47" s="59">
        <v>49.72</v>
      </c>
      <c r="E47" s="28"/>
      <c r="F47" s="59">
        <v>45.95</v>
      </c>
      <c r="G47" s="59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A72" s="34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A73" s="34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25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25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4"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view="pageBreakPreview" zoomScale="90" zoomScaleNormal="100" zoomScaleSheetLayoutView="90" workbookViewId="0">
      <selection activeCell="L38" sqref="L38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21" width="9.140625" style="31"/>
    <col min="22" max="16384" width="9.140625" style="8"/>
  </cols>
  <sheetData>
    <row r="1" spans="1:26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.75" x14ac:dyDescent="0.3">
      <c r="A3" s="34"/>
      <c r="B3" s="45" t="s">
        <v>25</v>
      </c>
      <c r="C3" s="34"/>
      <c r="D3" s="34"/>
      <c r="E3" s="34"/>
      <c r="F3" s="34"/>
      <c r="G3" s="60" t="s">
        <v>57</v>
      </c>
      <c r="H3" s="61"/>
      <c r="I3" s="61"/>
      <c r="J3" s="61"/>
      <c r="K3" s="61"/>
      <c r="L3" s="61"/>
      <c r="M3" s="61"/>
      <c r="N3" s="61"/>
      <c r="O3" s="61"/>
      <c r="P3" s="61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ht="18.75" x14ac:dyDescent="0.3">
      <c r="A4" s="34"/>
      <c r="B4" s="34"/>
      <c r="C4" s="34"/>
      <c r="D4" s="34"/>
      <c r="E4" s="34"/>
      <c r="F4" s="34"/>
      <c r="G4" s="60" t="s">
        <v>58</v>
      </c>
      <c r="H4" s="61"/>
      <c r="I4" s="61"/>
      <c r="J4" s="61"/>
      <c r="K4" s="61"/>
      <c r="L4" s="61"/>
      <c r="M4" s="61"/>
      <c r="N4" s="61"/>
      <c r="O4" s="61"/>
      <c r="P4" s="61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25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25">
      <c r="P7" s="8"/>
      <c r="V7" s="31"/>
      <c r="W7" s="31"/>
      <c r="X7" s="31"/>
      <c r="Y7" s="31"/>
      <c r="Z7" s="31"/>
    </row>
    <row r="8" spans="1:26" x14ac:dyDescent="0.25">
      <c r="C8" s="24" t="s">
        <v>10</v>
      </c>
      <c r="E8" s="26">
        <v>4369825.47</v>
      </c>
      <c r="G8" s="26">
        <v>1088648.45</v>
      </c>
      <c r="H8" s="50"/>
      <c r="I8" s="48">
        <v>396899.83</v>
      </c>
      <c r="K8" s="26">
        <v>910560.05</v>
      </c>
      <c r="M8" s="26">
        <v>1901767.82</v>
      </c>
      <c r="O8" s="26">
        <f>SUM(E8,G8,I8,K8,M8)</f>
        <v>8667701.6199999992</v>
      </c>
      <c r="P8" s="8"/>
      <c r="V8" s="31"/>
      <c r="W8" s="31"/>
      <c r="X8" s="31"/>
      <c r="Y8" s="31"/>
      <c r="Z8" s="31"/>
    </row>
    <row r="9" spans="1:26" x14ac:dyDescent="0.25">
      <c r="C9" s="51" t="s">
        <v>27</v>
      </c>
      <c r="D9" s="25"/>
      <c r="E9" s="52" t="s">
        <v>28</v>
      </c>
      <c r="F9" s="52"/>
      <c r="G9" s="52" t="s">
        <v>43</v>
      </c>
      <c r="H9" s="52"/>
      <c r="I9" s="52" t="s">
        <v>44</v>
      </c>
      <c r="J9" s="52"/>
      <c r="K9" s="52" t="s">
        <v>45</v>
      </c>
      <c r="L9" s="52"/>
      <c r="M9" s="52" t="s">
        <v>29</v>
      </c>
      <c r="N9" s="52"/>
      <c r="O9" s="52" t="s">
        <v>30</v>
      </c>
      <c r="P9" s="8"/>
      <c r="V9" s="31"/>
      <c r="W9" s="31"/>
      <c r="X9" s="31"/>
      <c r="Y9" s="31"/>
      <c r="Z9" s="31"/>
    </row>
    <row r="10" spans="1:26" x14ac:dyDescent="0.25">
      <c r="P10" s="8"/>
      <c r="V10" s="31"/>
      <c r="W10" s="31"/>
      <c r="X10" s="31"/>
      <c r="Y10" s="31"/>
      <c r="Z10" s="31"/>
    </row>
    <row r="11" spans="1:26" x14ac:dyDescent="0.25">
      <c r="P11" s="8"/>
      <c r="V11" s="31"/>
      <c r="W11" s="31"/>
      <c r="X11" s="31"/>
      <c r="Y11" s="31"/>
      <c r="Z11" s="31"/>
    </row>
    <row r="12" spans="1:26" x14ac:dyDescent="0.25">
      <c r="C12" s="24" t="s">
        <v>9</v>
      </c>
      <c r="E12" s="26">
        <v>4700212.55</v>
      </c>
      <c r="G12" s="26">
        <v>682354.8</v>
      </c>
      <c r="H12" s="50"/>
      <c r="I12" s="48">
        <v>1098656.33</v>
      </c>
      <c r="K12" s="26">
        <v>309940.56</v>
      </c>
      <c r="M12" s="26">
        <v>1990919.97</v>
      </c>
      <c r="O12" s="26">
        <f>SUM(E12,G12,I12,K12,M12)</f>
        <v>8782084.209999999</v>
      </c>
      <c r="P12" s="8"/>
      <c r="V12" s="31"/>
      <c r="W12" s="31"/>
      <c r="X12" s="31"/>
      <c r="Y12" s="31"/>
      <c r="Z12" s="31"/>
    </row>
    <row r="13" spans="1:26" x14ac:dyDescent="0.25">
      <c r="C13" s="52" t="s">
        <v>31</v>
      </c>
      <c r="D13" s="25"/>
      <c r="E13" s="52" t="s">
        <v>28</v>
      </c>
      <c r="F13" s="52"/>
      <c r="G13" s="52" t="s">
        <v>43</v>
      </c>
      <c r="H13" s="52"/>
      <c r="I13" s="52" t="s">
        <v>44</v>
      </c>
      <c r="J13" s="52"/>
      <c r="K13" s="52" t="s">
        <v>45</v>
      </c>
      <c r="L13" s="52"/>
      <c r="M13" s="52" t="s">
        <v>29</v>
      </c>
      <c r="N13" s="52"/>
      <c r="O13" s="52" t="s">
        <v>30</v>
      </c>
      <c r="P13" s="8"/>
      <c r="V13" s="31"/>
      <c r="W13" s="31"/>
      <c r="X13" s="31"/>
      <c r="Y13" s="31"/>
      <c r="Z13" s="31"/>
    </row>
    <row r="14" spans="1:26" x14ac:dyDescent="0.25">
      <c r="P14" s="8"/>
      <c r="V14" s="31"/>
      <c r="W14" s="31"/>
      <c r="X14" s="31"/>
      <c r="Y14" s="31"/>
      <c r="Z14" s="31"/>
    </row>
    <row r="15" spans="1:26" x14ac:dyDescent="0.25">
      <c r="P15" s="8"/>
      <c r="V15" s="31"/>
      <c r="W15" s="31"/>
      <c r="X15" s="31"/>
      <c r="Y15" s="31"/>
      <c r="Z15" s="31"/>
    </row>
    <row r="16" spans="1:26" x14ac:dyDescent="0.25">
      <c r="C16" s="24" t="s">
        <v>10</v>
      </c>
      <c r="E16" s="26">
        <v>4423078.18</v>
      </c>
      <c r="G16" s="26">
        <v>881697.22</v>
      </c>
      <c r="H16" s="50">
        <v>430530.69</v>
      </c>
      <c r="I16" s="48">
        <v>431518.25</v>
      </c>
      <c r="K16" s="26">
        <v>356555.02</v>
      </c>
      <c r="M16" s="26">
        <v>1227515.52</v>
      </c>
      <c r="O16" s="26">
        <f>SUM(E16,G16,I16,K16,M16)</f>
        <v>7320364.1899999995</v>
      </c>
      <c r="P16" s="8"/>
      <c r="V16" s="31"/>
      <c r="W16" s="31"/>
      <c r="X16" s="31"/>
      <c r="Y16" s="31"/>
      <c r="Z16" s="31"/>
    </row>
    <row r="17" spans="1:26" x14ac:dyDescent="0.25">
      <c r="C17" s="52" t="s">
        <v>32</v>
      </c>
      <c r="D17" s="25"/>
      <c r="E17" s="52" t="s">
        <v>28</v>
      </c>
      <c r="F17" s="52"/>
      <c r="G17" s="52" t="s">
        <v>43</v>
      </c>
      <c r="H17" s="52"/>
      <c r="I17" s="52" t="s">
        <v>44</v>
      </c>
      <c r="J17" s="52"/>
      <c r="K17" s="52" t="s">
        <v>45</v>
      </c>
      <c r="L17" s="52"/>
      <c r="M17" s="52" t="s">
        <v>29</v>
      </c>
      <c r="N17" s="52"/>
      <c r="O17" s="52" t="s">
        <v>30</v>
      </c>
      <c r="P17" s="8"/>
      <c r="V17" s="31"/>
      <c r="W17" s="31"/>
      <c r="X17" s="31"/>
      <c r="Y17" s="31"/>
      <c r="Z17" s="31"/>
    </row>
    <row r="18" spans="1:26" x14ac:dyDescent="0.25">
      <c r="P18" s="8"/>
      <c r="V18" s="31"/>
      <c r="W18" s="31"/>
      <c r="X18" s="31"/>
      <c r="Y18" s="31"/>
      <c r="Z18" s="31"/>
    </row>
    <row r="19" spans="1:26" x14ac:dyDescent="0.25">
      <c r="P19" s="8"/>
      <c r="V19" s="31"/>
      <c r="W19" s="31"/>
      <c r="X19" s="31"/>
      <c r="Y19" s="31"/>
      <c r="Z19" s="31"/>
    </row>
    <row r="20" spans="1:26" x14ac:dyDescent="0.25">
      <c r="C20" s="24" t="s">
        <v>9</v>
      </c>
      <c r="E20" s="26">
        <v>4597577.96</v>
      </c>
      <c r="G20" s="26">
        <v>802000.63</v>
      </c>
      <c r="H20" s="50">
        <v>430530.69</v>
      </c>
      <c r="I20" s="48">
        <v>462287.4</v>
      </c>
      <c r="K20" s="26">
        <v>341754.73</v>
      </c>
      <c r="M20" s="26">
        <v>1035291.49</v>
      </c>
      <c r="O20" s="26">
        <f>SUM(E20,G20,I20,K20,M20)</f>
        <v>7238912.2100000009</v>
      </c>
      <c r="P20" s="8"/>
      <c r="V20" s="31"/>
      <c r="W20" s="31"/>
      <c r="X20" s="31"/>
      <c r="Y20" s="31"/>
      <c r="Z20" s="31"/>
    </row>
    <row r="21" spans="1:26" x14ac:dyDescent="0.25">
      <c r="C21" s="52" t="s">
        <v>33</v>
      </c>
      <c r="D21" s="25"/>
      <c r="E21" s="52" t="s">
        <v>28</v>
      </c>
      <c r="F21" s="52"/>
      <c r="G21" s="52" t="s">
        <v>43</v>
      </c>
      <c r="H21" s="52"/>
      <c r="I21" s="52" t="s">
        <v>44</v>
      </c>
      <c r="J21" s="52"/>
      <c r="K21" s="52" t="s">
        <v>45</v>
      </c>
      <c r="L21" s="52"/>
      <c r="M21" s="52" t="s">
        <v>29</v>
      </c>
      <c r="N21" s="52"/>
      <c r="O21" s="52" t="s">
        <v>30</v>
      </c>
      <c r="P21" s="25"/>
      <c r="V21" s="31"/>
      <c r="W21" s="31"/>
      <c r="X21" s="31"/>
      <c r="Y21" s="31"/>
      <c r="Z21" s="31"/>
    </row>
    <row r="22" spans="1:26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.75" x14ac:dyDescent="0.3">
      <c r="A24" s="34"/>
      <c r="B24" s="45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25">
      <c r="A26" s="34"/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25">
      <c r="A29" s="46"/>
      <c r="B29" s="46"/>
      <c r="C29" s="24" t="s">
        <v>10</v>
      </c>
      <c r="D29" s="46"/>
      <c r="E29" s="20" t="s">
        <v>46</v>
      </c>
      <c r="F29" s="46"/>
      <c r="G29" s="26" t="s">
        <v>46</v>
      </c>
      <c r="H29" s="48"/>
      <c r="I29" s="48"/>
      <c r="J29" s="4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30" x14ac:dyDescent="0.25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3"/>
      <c r="L30" s="43"/>
      <c r="M30" s="43"/>
      <c r="N30" s="43"/>
      <c r="O30" s="43"/>
      <c r="P30" s="43"/>
      <c r="V30" s="31"/>
      <c r="W30" s="31"/>
      <c r="X30" s="31"/>
    </row>
    <row r="31" spans="1:26" x14ac:dyDescent="0.25">
      <c r="K31" s="31"/>
      <c r="L31" s="31"/>
      <c r="M31" s="31"/>
      <c r="N31" s="31"/>
      <c r="O31" s="31"/>
      <c r="V31" s="31"/>
      <c r="W31" s="31"/>
      <c r="X31" s="31"/>
    </row>
    <row r="32" spans="1:26" x14ac:dyDescent="0.25">
      <c r="C32" s="25"/>
      <c r="D32" s="25"/>
      <c r="E32" s="25"/>
      <c r="F32" s="25"/>
      <c r="G32" s="25"/>
      <c r="H32" s="25"/>
      <c r="I32" s="25"/>
      <c r="J32" s="25"/>
      <c r="K32" s="43"/>
      <c r="L32" s="31"/>
      <c r="M32" s="31"/>
      <c r="N32" s="31"/>
      <c r="O32" s="31"/>
      <c r="V32" s="31"/>
      <c r="W32" s="31"/>
      <c r="X32" s="31"/>
    </row>
    <row r="33" spans="1:24" x14ac:dyDescent="0.25">
      <c r="C33" s="24" t="s">
        <v>9</v>
      </c>
      <c r="D33" s="25"/>
      <c r="E33" s="20" t="s">
        <v>46</v>
      </c>
      <c r="F33" s="25"/>
      <c r="G33" s="26" t="s">
        <v>46</v>
      </c>
      <c r="H33" s="48"/>
      <c r="I33" s="48"/>
      <c r="J33" s="25"/>
      <c r="K33" s="43"/>
      <c r="L33" s="31"/>
      <c r="M33" s="31"/>
      <c r="N33" s="31"/>
      <c r="O33" s="31"/>
      <c r="V33" s="31"/>
      <c r="W33" s="31"/>
      <c r="X33" s="31"/>
    </row>
    <row r="34" spans="1:24" ht="30" x14ac:dyDescent="0.25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3"/>
      <c r="L34" s="31"/>
      <c r="M34" s="31"/>
      <c r="N34" s="31"/>
      <c r="O34" s="31"/>
      <c r="V34" s="31"/>
      <c r="W34" s="31"/>
      <c r="X34" s="31"/>
    </row>
    <row r="35" spans="1:24" x14ac:dyDescent="0.25">
      <c r="C35" s="25"/>
      <c r="D35" s="25"/>
      <c r="E35" s="25"/>
      <c r="F35" s="25"/>
      <c r="G35" s="25"/>
      <c r="H35" s="25"/>
      <c r="I35" s="25"/>
      <c r="J35" s="25"/>
      <c r="K35" s="43"/>
      <c r="L35" s="31"/>
      <c r="M35" s="31"/>
      <c r="N35" s="31"/>
      <c r="O35" s="31"/>
      <c r="V35" s="31"/>
      <c r="W35" s="31"/>
      <c r="X35" s="31"/>
    </row>
    <row r="36" spans="1:24" x14ac:dyDescent="0.25">
      <c r="C36" s="25"/>
      <c r="D36" s="25"/>
      <c r="E36" s="25"/>
      <c r="F36" s="25"/>
      <c r="G36" s="25"/>
      <c r="H36" s="25"/>
      <c r="I36" s="25"/>
      <c r="J36" s="25"/>
      <c r="K36" s="43"/>
      <c r="L36" s="31"/>
      <c r="M36" s="31"/>
      <c r="N36" s="31"/>
      <c r="O36" s="31"/>
      <c r="V36" s="31"/>
      <c r="W36" s="31"/>
      <c r="X36" s="31"/>
    </row>
    <row r="37" spans="1:24" x14ac:dyDescent="0.25">
      <c r="C37" s="24" t="s">
        <v>10</v>
      </c>
      <c r="D37" s="25"/>
      <c r="E37" s="20" t="s">
        <v>46</v>
      </c>
      <c r="F37" s="25"/>
      <c r="G37" s="26" t="s">
        <v>46</v>
      </c>
      <c r="H37" s="48"/>
      <c r="I37" s="48"/>
      <c r="J37" s="25"/>
      <c r="K37" s="43"/>
      <c r="L37" s="31"/>
      <c r="M37" s="31"/>
      <c r="N37" s="31"/>
      <c r="O37" s="31"/>
      <c r="V37" s="31"/>
      <c r="W37" s="31"/>
      <c r="X37" s="31"/>
    </row>
    <row r="38" spans="1:24" ht="30" x14ac:dyDescent="0.25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3"/>
      <c r="L38" s="31"/>
      <c r="M38" s="31"/>
      <c r="N38" s="31"/>
      <c r="O38" s="31"/>
      <c r="V38" s="31"/>
      <c r="W38" s="31"/>
      <c r="X38" s="31"/>
    </row>
    <row r="39" spans="1:24" x14ac:dyDescent="0.25">
      <c r="C39" s="25"/>
      <c r="D39" s="25"/>
      <c r="E39" s="25"/>
      <c r="F39" s="25"/>
      <c r="G39" s="25"/>
      <c r="H39" s="25"/>
      <c r="I39" s="25"/>
      <c r="J39" s="25"/>
      <c r="K39" s="43"/>
      <c r="L39" s="31"/>
      <c r="M39" s="31"/>
      <c r="N39" s="31"/>
      <c r="O39" s="31"/>
      <c r="V39" s="31"/>
      <c r="W39" s="31"/>
      <c r="X39" s="31"/>
    </row>
    <row r="40" spans="1:24" x14ac:dyDescent="0.25">
      <c r="C40" s="25"/>
      <c r="D40" s="25"/>
      <c r="E40" s="25"/>
      <c r="F40" s="25"/>
      <c r="G40" s="25"/>
      <c r="H40" s="25"/>
      <c r="I40" s="25"/>
      <c r="J40" s="25"/>
      <c r="K40" s="43"/>
      <c r="L40" s="31"/>
      <c r="M40" s="31"/>
      <c r="N40" s="31"/>
      <c r="O40" s="31"/>
      <c r="V40" s="31"/>
      <c r="W40" s="31"/>
      <c r="X40" s="31"/>
    </row>
    <row r="41" spans="1:24" x14ac:dyDescent="0.25">
      <c r="C41" s="24" t="s">
        <v>9</v>
      </c>
      <c r="D41" s="25"/>
      <c r="E41" s="20" t="s">
        <v>46</v>
      </c>
      <c r="F41" s="25"/>
      <c r="G41" s="26" t="s">
        <v>46</v>
      </c>
      <c r="H41" s="48"/>
      <c r="I41" s="48"/>
      <c r="J41" s="25"/>
      <c r="K41" s="43"/>
      <c r="L41" s="31"/>
      <c r="M41" s="31"/>
      <c r="N41" s="31"/>
      <c r="O41" s="31"/>
      <c r="V41" s="31"/>
      <c r="W41" s="31"/>
      <c r="X41" s="31"/>
    </row>
    <row r="42" spans="1:24" ht="30" x14ac:dyDescent="0.25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3"/>
      <c r="L42" s="31"/>
      <c r="M42" s="31"/>
      <c r="N42" s="31"/>
      <c r="O42" s="31"/>
      <c r="V42" s="31"/>
      <c r="W42" s="31"/>
      <c r="X42" s="31"/>
    </row>
    <row r="43" spans="1:24" x14ac:dyDescent="0.25">
      <c r="C43" s="25"/>
      <c r="D43" s="25"/>
      <c r="E43" s="25"/>
      <c r="F43" s="25"/>
      <c r="G43" s="25"/>
      <c r="H43" s="25"/>
      <c r="I43" s="25"/>
      <c r="J43" s="25"/>
      <c r="K43" s="43"/>
      <c r="L43" s="31"/>
      <c r="M43" s="31"/>
      <c r="N43" s="31"/>
      <c r="O43" s="31"/>
      <c r="V43" s="31"/>
      <c r="W43" s="31"/>
      <c r="X43" s="31"/>
    </row>
    <row r="44" spans="1:2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.75" x14ac:dyDescent="0.3">
      <c r="A45" s="34"/>
      <c r="B45" s="45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5"/>
      <c r="N45" s="31"/>
      <c r="O45" s="31"/>
      <c r="V45" s="31"/>
      <c r="W45" s="31"/>
      <c r="X45" s="31"/>
    </row>
    <row r="46" spans="1:24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25">
      <c r="A47" s="34"/>
      <c r="B47" s="34"/>
      <c r="C47" s="34" t="s">
        <v>39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25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25">
      <c r="C50" s="24" t="s">
        <v>10</v>
      </c>
      <c r="D50" s="25"/>
      <c r="E50" s="26">
        <v>5656476.8499999996</v>
      </c>
      <c r="F50" s="25"/>
      <c r="G50" s="24" t="s">
        <v>9</v>
      </c>
      <c r="H50" s="49"/>
      <c r="I50" s="49"/>
      <c r="J50" s="25"/>
      <c r="K50" s="26">
        <v>6258206.4699999997</v>
      </c>
      <c r="M50" s="31"/>
      <c r="N50" s="31"/>
      <c r="O50" s="31"/>
      <c r="V50" s="31"/>
      <c r="W50" s="31"/>
      <c r="X50" s="31"/>
    </row>
    <row r="51" spans="1:24" x14ac:dyDescent="0.25">
      <c r="C51" s="52" t="s">
        <v>27</v>
      </c>
      <c r="D51" s="25"/>
      <c r="E51" s="53" t="s">
        <v>40</v>
      </c>
      <c r="F51" s="25"/>
      <c r="G51" s="52" t="s">
        <v>31</v>
      </c>
      <c r="H51" s="25"/>
      <c r="I51" s="25"/>
      <c r="J51" s="25"/>
      <c r="K51" s="53" t="s">
        <v>40</v>
      </c>
      <c r="L51" s="25"/>
      <c r="M51" s="31"/>
      <c r="N51" s="31"/>
      <c r="O51" s="31"/>
      <c r="V51" s="31"/>
      <c r="W51" s="31"/>
      <c r="X51" s="31"/>
    </row>
    <row r="52" spans="1:24" x14ac:dyDescent="0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2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2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25">
      <c r="C55" s="24" t="s">
        <v>10</v>
      </c>
      <c r="D55" s="25"/>
      <c r="E55" s="26">
        <v>5138197.8099999996</v>
      </c>
      <c r="F55" s="25"/>
      <c r="G55" s="24" t="s">
        <v>9</v>
      </c>
      <c r="H55" s="49"/>
      <c r="I55" s="49"/>
      <c r="J55" s="25"/>
      <c r="K55" s="26">
        <v>4753047.8499999996</v>
      </c>
      <c r="L55" s="25"/>
      <c r="M55" s="31"/>
      <c r="N55" s="31"/>
      <c r="O55" s="31"/>
      <c r="V55" s="31"/>
      <c r="W55" s="31"/>
      <c r="X55" s="31"/>
    </row>
    <row r="56" spans="1:24" ht="30" x14ac:dyDescent="0.25">
      <c r="C56" s="53" t="s">
        <v>41</v>
      </c>
      <c r="D56" s="52"/>
      <c r="E56" s="53" t="s">
        <v>40</v>
      </c>
      <c r="F56" s="52"/>
      <c r="G56" s="53" t="s">
        <v>42</v>
      </c>
      <c r="H56" s="53"/>
      <c r="I56" s="53"/>
      <c r="J56" s="52"/>
      <c r="K56" s="53" t="s">
        <v>40</v>
      </c>
      <c r="L56" s="25"/>
      <c r="M56" s="31"/>
      <c r="N56" s="31"/>
      <c r="O56" s="31"/>
      <c r="V56" s="31"/>
      <c r="W56" s="31"/>
      <c r="X56" s="31"/>
    </row>
    <row r="57" spans="1:24" x14ac:dyDescent="0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25">
      <c r="A58" s="31"/>
      <c r="B58" s="3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/>
      <c r="N58" s="31"/>
      <c r="O58" s="31"/>
      <c r="V58" s="31"/>
      <c r="W58" s="31"/>
      <c r="X58" s="31"/>
    </row>
    <row r="59" spans="1:24" x14ac:dyDescent="0.25">
      <c r="A59" s="31"/>
      <c r="B59" s="3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1"/>
      <c r="N59" s="31"/>
      <c r="O59" s="31"/>
      <c r="V59" s="31"/>
      <c r="W59" s="31"/>
      <c r="X59" s="31"/>
    </row>
    <row r="60" spans="1:24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image</cp:lastModifiedBy>
  <cp:lastPrinted>2020-10-16T13:51:25Z</cp:lastPrinted>
  <dcterms:created xsi:type="dcterms:W3CDTF">2020-04-08T14:34:01Z</dcterms:created>
  <dcterms:modified xsi:type="dcterms:W3CDTF">2021-05-10T14:58:30Z</dcterms:modified>
</cp:coreProperties>
</file>